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finita.sharepoint.com/sites/Affinitasintern/Freigegebene Dokumente/40_Webseite/10_Content-für-Website/30_Toolbox/"/>
    </mc:Choice>
  </mc:AlternateContent>
  <xr:revisionPtr revIDLastSave="7" documentId="13_ncr:1_{C109BBC6-63EA-4084-935F-D8F1EFD0F18E}" xr6:coauthVersionLast="46" xr6:coauthVersionMax="46" xr10:uidLastSave="{D5DC7A97-2477-448D-BBF8-20E5D35E27E3}"/>
  <bookViews>
    <workbookView xWindow="-120" yWindow="-120" windowWidth="38640" windowHeight="21240" tabRatio="835" xr2:uid="{68D940BD-2E5B-4E9D-AA68-7777B083E3C5}"/>
  </bookViews>
  <sheets>
    <sheet name="Risikoliste" sheetId="1" r:id="rId1"/>
    <sheet name="Risikomatrix" sheetId="6" r:id="rId2"/>
    <sheet name="daten für portfolio" sheetId="5" state="hidden" r:id="rId3"/>
    <sheet name="Def. SK" sheetId="3" r:id="rId4"/>
    <sheet name="Def. EW" sheetId="7" r:id="rId5"/>
    <sheet name="admin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E3" i="5" s="1"/>
  <c r="C4" i="5"/>
  <c r="E4" i="5" s="1"/>
  <c r="C5" i="5"/>
  <c r="E5" i="5" s="1"/>
  <c r="C6" i="5"/>
  <c r="E6" i="5" s="1"/>
  <c r="C7" i="5"/>
  <c r="E7" i="5" s="1"/>
  <c r="C8" i="5"/>
  <c r="E8" i="5" s="1"/>
  <c r="C9" i="5"/>
  <c r="E9" i="5" s="1"/>
  <c r="C10" i="5"/>
  <c r="E10" i="5" s="1"/>
  <c r="C11" i="5"/>
  <c r="E11" i="5" s="1"/>
  <c r="C12" i="5"/>
  <c r="E12" i="5" s="1"/>
  <c r="B4" i="5"/>
  <c r="D4" i="5" s="1"/>
  <c r="B5" i="5"/>
  <c r="D5" i="5" s="1"/>
  <c r="B6" i="5"/>
  <c r="D6" i="5" s="1"/>
  <c r="B7" i="5"/>
  <c r="D7" i="5" s="1"/>
  <c r="B8" i="5"/>
  <c r="D8" i="5" s="1"/>
  <c r="B9" i="5"/>
  <c r="D9" i="5" s="1"/>
  <c r="B10" i="5"/>
  <c r="D10" i="5" s="1"/>
  <c r="B11" i="5"/>
  <c r="D11" i="5" s="1"/>
  <c r="B12" i="5"/>
  <c r="D12" i="5" s="1"/>
  <c r="B3" i="5"/>
  <c r="D3" i="5" s="1"/>
  <c r="A4" i="5"/>
  <c r="A5" i="5"/>
  <c r="A6" i="5"/>
  <c r="A7" i="5"/>
  <c r="A8" i="5"/>
  <c r="A9" i="5"/>
  <c r="A10" i="5"/>
  <c r="A11" i="5"/>
  <c r="A12" i="5"/>
  <c r="A3" i="5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7" i="1"/>
  <c r="I7" i="1" s="1"/>
  <c r="G7" i="5" l="1"/>
  <c r="G12" i="5"/>
  <c r="G4" i="5"/>
  <c r="G6" i="5"/>
  <c r="G9" i="5"/>
  <c r="G8" i="5"/>
  <c r="G3" i="5"/>
  <c r="G11" i="5"/>
  <c r="G5" i="5"/>
  <c r="G10" i="5"/>
  <c r="J7" i="5" l="1"/>
  <c r="D7" i="6" s="1"/>
  <c r="J17" i="5"/>
  <c r="F5" i="6" s="1"/>
  <c r="J14" i="5"/>
  <c r="G6" i="6" s="1"/>
  <c r="J18" i="5"/>
  <c r="G5" i="6" s="1"/>
  <c r="J6" i="5"/>
  <c r="G8" i="6" s="1"/>
  <c r="J4" i="5"/>
  <c r="E8" i="6" s="1"/>
  <c r="J5" i="5"/>
  <c r="F8" i="6" s="1"/>
  <c r="J3" i="5"/>
  <c r="D8" i="6" s="1"/>
  <c r="J12" i="5"/>
  <c r="E6" i="6" s="1"/>
  <c r="J10" i="5"/>
  <c r="G7" i="6" s="1"/>
  <c r="J11" i="5"/>
  <c r="D6" i="6" s="1"/>
  <c r="J8" i="5"/>
  <c r="E7" i="6" s="1"/>
  <c r="J9" i="5"/>
  <c r="F7" i="6" s="1"/>
  <c r="J15" i="5"/>
  <c r="D5" i="6" s="1"/>
  <c r="J13" i="5"/>
  <c r="F6" i="6" s="1"/>
  <c r="J16" i="5"/>
  <c r="E5" i="6" s="1"/>
</calcChain>
</file>

<file path=xl/sharedStrings.xml><?xml version="1.0" encoding="utf-8"?>
<sst xmlns="http://schemas.openxmlformats.org/spreadsheetml/2006/main" count="99" uniqueCount="74">
  <si>
    <t>Risikoliste</t>
  </si>
  <si>
    <t>#</t>
  </si>
  <si>
    <t>Risiko</t>
  </si>
  <si>
    <t>Ursache</t>
  </si>
  <si>
    <t>Auswirkung</t>
  </si>
  <si>
    <t>gering</t>
  </si>
  <si>
    <t>mittel</t>
  </si>
  <si>
    <t xml:space="preserve">hoch </t>
  </si>
  <si>
    <t>sehr hoch</t>
  </si>
  <si>
    <t>Schadensklasse</t>
  </si>
  <si>
    <t>Einfluss auf Endtermin</t>
  </si>
  <si>
    <t>&lt; 1 Tag</t>
  </si>
  <si>
    <t>&gt; 1 Monat</t>
  </si>
  <si>
    <t>&gt; 1 Woche</t>
  </si>
  <si>
    <t>&lt; 1 Woche</t>
  </si>
  <si>
    <t>kann nicht erfüllt werden</t>
  </si>
  <si>
    <t>Einfluss auf Zielprodukt/Spezifikation</t>
  </si>
  <si>
    <t>Reputation</t>
  </si>
  <si>
    <t>Eine mögliche Definition der Schadensklasse, die je nach Projekt angepasst werden muss.</t>
  </si>
  <si>
    <t>grössere Änderungen nötig</t>
  </si>
  <si>
    <t>Änderungen nötig</t>
  </si>
  <si>
    <t>marginale Änderungen nötig</t>
  </si>
  <si>
    <t>keinen Einfluss</t>
  </si>
  <si>
    <t>&gt; CHF Z</t>
  </si>
  <si>
    <t>&lt; CHF X</t>
  </si>
  <si>
    <t>CHF X …. CHF Z</t>
  </si>
  <si>
    <t>nur intern</t>
  </si>
  <si>
    <t>Einfluss auf das Projekt-Budget</t>
  </si>
  <si>
    <t>Eintrittwahrscheinlichkeit</t>
  </si>
  <si>
    <t>Eine mögliche Definition der Eintrittswahrscheinlichkeit, die je nach Projekt angepasst werden muss.</t>
  </si>
  <si>
    <t>Häufigkeit Zukunft</t>
  </si>
  <si>
    <t>Häufigkeit Vergangenheit</t>
  </si>
  <si>
    <t>Risiko tritt in den nächsten 3-6 Monaten ein</t>
  </si>
  <si>
    <t>Risiko tritt in den nächsten 1-2 Monaten ein</t>
  </si>
  <si>
    <t>Risiko tritt in den nächsten Wochen ein</t>
  </si>
  <si>
    <t>Risiko ist in den letzten 1-2 Monaten eingetroffen</t>
  </si>
  <si>
    <t>Risiko tritt frühestens in 6 Monaten oder später ein</t>
  </si>
  <si>
    <t>Risiko ist in den letzten 3-6 Monaten eingetroffen</t>
  </si>
  <si>
    <t>Risiko noch nie eingetroffen, zumindest nicht 
in den letzten 6 Monaten</t>
  </si>
  <si>
    <r>
      <rPr>
        <sz val="11"/>
        <color theme="1"/>
        <rFont val="Calibri Light"/>
        <family val="2"/>
        <scheme val="major"/>
      </rPr>
      <t>mögliche Definition der</t>
    </r>
    <r>
      <rPr>
        <b/>
        <sz val="11"/>
        <color theme="1"/>
        <rFont val="Calibri Light"/>
        <family val="2"/>
        <scheme val="major"/>
      </rPr>
      <t xml:space="preserve"> Eintrittwahrscheinlichkeit</t>
    </r>
  </si>
  <si>
    <t>Risiko ist in den vergangenen Wochen bereits eingetroffen</t>
  </si>
  <si>
    <t>interner Reputationsschaden 
vorhanden</t>
  </si>
  <si>
    <t>hoher Reputationsschaden für das 
Projektteamm nur intern</t>
  </si>
  <si>
    <t>hoher Reputationsschaden für das 
Projektteam auch extern</t>
  </si>
  <si>
    <r>
      <t xml:space="preserve">EW
</t>
    </r>
    <r>
      <rPr>
        <sz val="8"/>
        <color theme="0" tint="-0.499984740745262"/>
        <rFont val="Calibri Light"/>
        <family val="2"/>
        <scheme val="major"/>
      </rPr>
      <t>Eintritts-wahrscheinlichkei</t>
    </r>
    <r>
      <rPr>
        <b/>
        <sz val="8"/>
        <color theme="0" tint="-0.499984740745262"/>
        <rFont val="Calibri Light"/>
        <family val="2"/>
        <scheme val="major"/>
      </rPr>
      <t>t</t>
    </r>
  </si>
  <si>
    <t>Projektbudget läuft aus</t>
  </si>
  <si>
    <t>Projekt muss gestoppt werden</t>
  </si>
  <si>
    <t>Zu hohe Burnrate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</si>
  <si>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</si>
  <si>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</si>
  <si>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</si>
  <si>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</si>
  <si>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</si>
  <si>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</si>
  <si>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</si>
  <si>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</si>
  <si>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</si>
  <si>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</si>
  <si>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Aktionen</t>
  </si>
  <si>
    <t>Klasse</t>
  </si>
  <si>
    <t>Wert</t>
  </si>
  <si>
    <t>Erfassen und objektive Bewertung aller Risiken</t>
  </si>
  <si>
    <t>EW</t>
  </si>
  <si>
    <t>SA</t>
  </si>
  <si>
    <t>Risikomatrix</t>
  </si>
  <si>
    <t>Schadensausmass</t>
  </si>
  <si>
    <t>Eintrittswahrscheinlichkeit</t>
  </si>
  <si>
    <t>Quadrant</t>
  </si>
  <si>
    <t>Anz im Quadrant</t>
  </si>
  <si>
    <r>
      <t xml:space="preserve">SA
</t>
    </r>
    <r>
      <rPr>
        <sz val="8"/>
        <color theme="0" tint="-0.499984740745262"/>
        <rFont val="Calibri Light"/>
        <family val="2"/>
        <scheme val="major"/>
      </rPr>
      <t>Schadensausmass</t>
    </r>
  </si>
  <si>
    <r>
      <rPr>
        <b/>
        <sz val="11"/>
        <color theme="1"/>
        <rFont val="Calibri Light"/>
        <family val="2"/>
        <scheme val="major"/>
      </rPr>
      <t>Bemerkung</t>
    </r>
    <r>
      <rPr>
        <sz val="11"/>
        <color theme="1"/>
        <rFont val="Calibri Light"/>
        <family val="2"/>
        <scheme val="major"/>
      </rPr>
      <t>: Definition von EW und SA in separaten Registern</t>
    </r>
  </si>
  <si>
    <r>
      <rPr>
        <b/>
        <sz val="11"/>
        <color theme="1"/>
        <rFont val="Calibri Light"/>
        <family val="2"/>
        <scheme val="major"/>
      </rPr>
      <t>Bemerkung</t>
    </r>
    <r>
      <rPr>
        <sz val="11"/>
        <color theme="1"/>
        <rFont val="Calibri Light"/>
        <family val="2"/>
        <scheme val="major"/>
      </rPr>
      <t>: Die Definition der Schadensklassen ist häufig nicht genau definierbar. Daher empfiehlt sich auch auf das Bauchgefühl zu hören.</t>
    </r>
  </si>
  <si>
    <r>
      <rPr>
        <sz val="14"/>
        <color theme="1"/>
        <rFont val="Calibri Light"/>
        <family val="2"/>
        <scheme val="major"/>
      </rPr>
      <t>mögliche Definition der</t>
    </r>
    <r>
      <rPr>
        <b/>
        <sz val="14"/>
        <color theme="1"/>
        <rFont val="Calibri Light"/>
        <family val="2"/>
        <scheme val="major"/>
      </rPr>
      <t xml:space="preserve"> Schadensklassen</t>
    </r>
  </si>
  <si>
    <r>
      <rPr>
        <b/>
        <sz val="11"/>
        <color theme="1"/>
        <rFont val="Calibri Light"/>
        <family val="2"/>
        <scheme val="major"/>
      </rPr>
      <t>Bemerkung</t>
    </r>
    <r>
      <rPr>
        <sz val="11"/>
        <color theme="1"/>
        <rFont val="Calibri Light"/>
        <family val="2"/>
        <scheme val="major"/>
      </rPr>
      <t>: Die Definition der Eintrittswahrscheinlichkeit ist häufig nicht genau definierbar. Daher empfiehlt sich auch auf das Bauchgefühl zu hören.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</si>
</sst>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6"/>
      <color rgb="FF691128"/>
      <name val="Calibri Light"/>
      <family val="2"/>
      <scheme val="major"/>
    </font>
    <font>
      <sz val="11"/>
      <color rgb="FF777777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theme="0" tint="-0.499984740745262"/>
      <name val="Calibri Light"/>
      <family val="2"/>
      <scheme val="major"/>
    </font>
    <font>
      <sz val="8"/>
      <color theme="0" tint="-0.499984740745262"/>
      <name val="Calibri Light"/>
      <family val="2"/>
      <scheme val="major"/>
    </font>
    <font>
      <b/>
      <sz val="8"/>
      <color theme="0" tint="-0.499984740745262"/>
      <name val="Calibri Light"/>
      <family val="2"/>
      <scheme val="major"/>
    </font>
    <font>
      <sz val="8"/>
      <name val="Calibri"/>
      <family val="2"/>
      <scheme val="minor"/>
    </font>
    <font>
      <b/>
      <sz val="11"/>
      <color rgb="FF777777"/>
      <name val="Calibri Light"/>
      <family val="2"/>
      <scheme val="major"/>
    </font>
    <font>
      <sz val="8"/>
      <color rgb="FF777777"/>
      <name val="Calibri Light"/>
      <family val="2"/>
      <scheme val="major"/>
    </font>
    <font>
      <b/>
      <sz val="8"/>
      <color rgb="FF77777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theme="2" tint="-0.749992370372631"/>
      <name val="Calibri Light"/>
      <family val="2"/>
      <scheme val="major"/>
    </font>
    <font>
      <sz val="16"/>
      <color theme="2" tint="-0.74999237037263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4" fillId="0" borderId="1" xfId="0" applyFont="1" applyBorder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7" fillId="0" borderId="0" xfId="0" applyFont="1"/>
    <xf numFmtId="0" fontId="18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textRotation="90"/>
    </xf>
    <xf numFmtId="0" fontId="19" fillId="0" borderId="0" xfId="0" applyFont="1" applyAlignment="1">
      <alignment horizont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76201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4ABEA100-9CB1-4F8B-B673-D95EF1524935}"/>
            </a:ext>
          </a:extLst>
        </xdr:cNvPr>
        <xdr:cNvSpPr>
          <a:spLocks noChangeAspect="1" noChangeArrowheads="1"/>
        </xdr:cNvSpPr>
      </xdr:nvSpPr>
      <xdr:spPr bwMode="auto">
        <a:xfrm>
          <a:off x="43434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23</xdr:row>
      <xdr:rowOff>123826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1645AC84-CB8F-4B2E-B105-F67437E2ADBE}"/>
            </a:ext>
          </a:extLst>
        </xdr:cNvPr>
        <xdr:cNvSpPr>
          <a:spLocks noChangeAspect="1" noChangeArrowheads="1"/>
        </xdr:cNvSpPr>
      </xdr:nvSpPr>
      <xdr:spPr bwMode="auto">
        <a:xfrm>
          <a:off x="4343400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583407</xdr:colOff>
      <xdr:row>17</xdr:row>
      <xdr:rowOff>23812</xdr:rowOff>
    </xdr:from>
    <xdr:to>
      <xdr:col>2</xdr:col>
      <xdr:colOff>133271</xdr:colOff>
      <xdr:row>19</xdr:row>
      <xdr:rowOff>174942</xdr:rowOff>
    </xdr:to>
    <xdr:pic>
      <xdr:nvPicPr>
        <xdr:cNvPr id="8" name="Grafik 7" descr="Ausrufezeichen mit einfarbiger Füllung">
          <a:extLst>
            <a:ext uri="{FF2B5EF4-FFF2-40B4-BE49-F238E27FC236}">
              <a16:creationId xmlns:a16="http://schemas.microsoft.com/office/drawing/2014/main" id="{60AB4A5D-CCA1-434E-9C8B-DDB5C17F2E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3407" y="3738562"/>
          <a:ext cx="532130" cy="532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234043</xdr:colOff>
      <xdr:row>10</xdr:row>
      <xdr:rowOff>27215</xdr:rowOff>
    </xdr:from>
    <xdr:to>
      <xdr:col>2</xdr:col>
      <xdr:colOff>96702</xdr:colOff>
      <xdr:row>12</xdr:row>
      <xdr:rowOff>178345</xdr:rowOff>
    </xdr:to>
    <xdr:pic>
      <xdr:nvPicPr>
        <xdr:cNvPr id="2" name="Grafik 1" descr="Ausrufezeichen mit einfarbiger Füllung">
          <a:extLst>
            <a:ext uri="{FF2B5EF4-FFF2-40B4-BE49-F238E27FC236}">
              <a16:creationId xmlns:a16="http://schemas.microsoft.com/office/drawing/2014/main" id="{DDD65E26-0F04-4571-BD09-B768BC462E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4043" y="3069772"/>
          <a:ext cx="532130" cy="5321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206828</xdr:colOff>
      <xdr:row>9</xdr:row>
      <xdr:rowOff>190500</xdr:rowOff>
    </xdr:from>
    <xdr:to>
      <xdr:col>2</xdr:col>
      <xdr:colOff>69487</xdr:colOff>
      <xdr:row>12</xdr:row>
      <xdr:rowOff>151130</xdr:rowOff>
    </xdr:to>
    <xdr:pic>
      <xdr:nvPicPr>
        <xdr:cNvPr id="2" name="Grafik 1" descr="Ausrufezeichen mit einfarbiger Füllung">
          <a:extLst>
            <a:ext uri="{FF2B5EF4-FFF2-40B4-BE49-F238E27FC236}">
              <a16:creationId xmlns:a16="http://schemas.microsoft.com/office/drawing/2014/main" id="{DD4DF15C-CE26-4665-ADDE-7E1E4AC884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6828" y="2993571"/>
          <a:ext cx="532130" cy="532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FD3F-5A17-4C50-9524-F0FDABE2A380}">
  <sheetPr>
    <pageSetUpPr fitToPage="1"/>
  </sheetPr>
  <dimension ref="A2:I21"/>
  <sheetViews>
    <sheetView showGridLines="0" tabSelected="1" zoomScale="160" zoomScaleNormal="160" workbookViewId="0">
      <selection activeCell="C26" sqref="C26"/>
    </sheetView>
  </sheetViews>
  <sheetFormatPr baseColWidth="10" defaultColWidth="10.7109375" defaultRowHeight="15" x14ac:dyDescent="0.25"/>
  <cols>
    <col min="1" max="1" width="10.7109375" style="3"/>
    <col min="2" max="2" width="4" style="3" customWidth="1"/>
    <col min="3" max="3" width="28.85546875" style="3" customWidth="1"/>
    <col min="4" max="4" width="28" style="3" customWidth="1"/>
    <col min="5" max="5" width="34.85546875" style="3" customWidth="1"/>
    <col min="6" max="6" width="12.85546875" style="3" customWidth="1"/>
    <col min="7" max="7" width="12.42578125" style="3" customWidth="1"/>
    <col min="8" max="8" width="10.7109375" style="3"/>
    <col min="9" max="9" width="41.28515625" style="3" customWidth="1"/>
    <col min="10" max="16384" width="10.7109375" style="3"/>
  </cols>
  <sheetData>
    <row r="2" spans="1:9" ht="18.75" x14ac:dyDescent="0.3">
      <c r="A2" s="39"/>
      <c r="B2" s="38" t="s">
        <v>0</v>
      </c>
      <c r="C2" s="39"/>
    </row>
    <row r="3" spans="1:9" x14ac:dyDescent="0.25">
      <c r="B3" s="3" t="s">
        <v>61</v>
      </c>
    </row>
    <row r="4" spans="1:9" x14ac:dyDescent="0.25">
      <c r="B4" s="2"/>
    </row>
    <row r="6" spans="1:9" s="18" customFormat="1" ht="48.75" x14ac:dyDescent="0.25">
      <c r="B6" s="13" t="s">
        <v>1</v>
      </c>
      <c r="C6" s="13" t="s">
        <v>2</v>
      </c>
      <c r="D6" s="16" t="s">
        <v>3</v>
      </c>
      <c r="E6" s="16" t="s">
        <v>4</v>
      </c>
      <c r="F6" s="17" t="s">
        <v>44</v>
      </c>
      <c r="G6" s="17" t="s">
        <v>69</v>
      </c>
      <c r="H6" s="17" t="s">
        <v>2</v>
      </c>
      <c r="I6" s="17" t="s">
        <v>58</v>
      </c>
    </row>
    <row r="7" spans="1:9" x14ac:dyDescent="0.25">
      <c r="B7" s="5" t="s">
        <v>48</v>
      </c>
      <c r="C7" s="40" t="s">
        <v>45</v>
      </c>
      <c r="D7" s="40" t="s">
        <v>47</v>
      </c>
      <c r="E7" s="40" t="s">
        <v>46</v>
      </c>
      <c r="F7" s="41" t="s">
        <v>7</v>
      </c>
      <c r="G7" s="41" t="s">
        <v>6</v>
      </c>
      <c r="H7" s="5">
        <f>IF(F7="","",(VLOOKUP(F7,admin!$A$2:$B$5,2,FALSE)*VLOOKUP(G7,admin!$A$2:$B$5,2,FALSE)))</f>
        <v>6</v>
      </c>
      <c r="I7" s="25" t="str">
        <f>IF(H7="","",(IF(H7&gt;7,"Risiko eliminieren oder reduzieren","Risiko akzeptieren")))</f>
        <v>Risiko akzeptieren</v>
      </c>
    </row>
    <row r="8" spans="1:9" x14ac:dyDescent="0.25">
      <c r="B8" s="5" t="s">
        <v>49</v>
      </c>
      <c r="C8" s="40"/>
      <c r="D8" s="40"/>
      <c r="E8" s="40"/>
      <c r="F8" s="41"/>
      <c r="G8" s="41"/>
      <c r="H8" s="5" t="str">
        <f>IF(F8="","",(VLOOKUP(F8,admin!$A$2:$B$5,2,FALSE)*VLOOKUP(G8,admin!$A$2:$B$5,2,FALSE)))</f>
        <v/>
      </c>
      <c r="I8" s="25" t="str">
        <f t="shared" ref="I8:I16" si="0">IF(H8="","",(IF(H8&gt;7,"Risiko eliminieren oder reduzieren","Risiko akzeptieren")))</f>
        <v/>
      </c>
    </row>
    <row r="9" spans="1:9" x14ac:dyDescent="0.25">
      <c r="B9" s="5" t="s">
        <v>50</v>
      </c>
      <c r="C9" s="40"/>
      <c r="D9" s="40"/>
      <c r="E9" s="40"/>
      <c r="F9" s="41"/>
      <c r="G9" s="41"/>
      <c r="H9" s="5" t="str">
        <f>IF(F9="","",(VLOOKUP(F9,admin!$A$2:$B$5,2,FALSE)*VLOOKUP(G9,admin!$A$2:$B$5,2,FALSE)))</f>
        <v/>
      </c>
      <c r="I9" s="25" t="str">
        <f t="shared" si="0"/>
        <v/>
      </c>
    </row>
    <row r="10" spans="1:9" x14ac:dyDescent="0.25">
      <c r="B10" s="5" t="s">
        <v>51</v>
      </c>
      <c r="C10" s="40"/>
      <c r="D10" s="40"/>
      <c r="E10" s="40"/>
      <c r="F10" s="41"/>
      <c r="G10" s="41"/>
      <c r="H10" s="5" t="str">
        <f>IF(F10="","",(VLOOKUP(F10,admin!$A$2:$B$5,2,FALSE)*VLOOKUP(G10,admin!$A$2:$B$5,2,FALSE)))</f>
        <v/>
      </c>
      <c r="I10" s="25" t="str">
        <f t="shared" si="0"/>
        <v/>
      </c>
    </row>
    <row r="11" spans="1:9" x14ac:dyDescent="0.25">
      <c r="B11" s="5" t="s">
        <v>52</v>
      </c>
      <c r="C11" s="40"/>
      <c r="D11" s="40"/>
      <c r="E11" s="40"/>
      <c r="F11" s="41"/>
      <c r="G11" s="41"/>
      <c r="H11" s="5" t="str">
        <f>IF(F11="","",(VLOOKUP(F11,admin!$A$2:$B$5,2,FALSE)*VLOOKUP(G11,admin!$A$2:$B$5,2,FALSE)))</f>
        <v/>
      </c>
      <c r="I11" s="25" t="str">
        <f t="shared" si="0"/>
        <v/>
      </c>
    </row>
    <row r="12" spans="1:9" x14ac:dyDescent="0.25">
      <c r="B12" s="5" t="s">
        <v>53</v>
      </c>
      <c r="C12" s="40"/>
      <c r="D12" s="40"/>
      <c r="E12" s="40"/>
      <c r="F12" s="41"/>
      <c r="G12" s="41"/>
      <c r="H12" s="5" t="str">
        <f>IF(F12="","",(VLOOKUP(F12,admin!$A$2:$B$5,2,FALSE)*VLOOKUP(G12,admin!$A$2:$B$5,2,FALSE)))</f>
        <v/>
      </c>
      <c r="I12" s="25" t="str">
        <f t="shared" si="0"/>
        <v/>
      </c>
    </row>
    <row r="13" spans="1:9" x14ac:dyDescent="0.25">
      <c r="B13" s="5" t="s">
        <v>54</v>
      </c>
      <c r="C13" s="40"/>
      <c r="D13" s="40"/>
      <c r="E13" s="40"/>
      <c r="F13" s="41"/>
      <c r="G13" s="41"/>
      <c r="H13" s="5" t="str">
        <f>IF(F13="","",(VLOOKUP(F13,admin!$A$2:$B$5,2,FALSE)*VLOOKUP(G13,admin!$A$2:$B$5,2,FALSE)))</f>
        <v/>
      </c>
      <c r="I13" s="25" t="str">
        <f t="shared" si="0"/>
        <v/>
      </c>
    </row>
    <row r="14" spans="1:9" x14ac:dyDescent="0.25">
      <c r="B14" s="5" t="s">
        <v>55</v>
      </c>
      <c r="C14" s="40"/>
      <c r="D14" s="40"/>
      <c r="E14" s="40"/>
      <c r="F14" s="41"/>
      <c r="G14" s="41"/>
      <c r="H14" s="5" t="str">
        <f>IF(F14="","",(VLOOKUP(F14,admin!$A$2:$B$5,2,FALSE)*VLOOKUP(G14,admin!$A$2:$B$5,2,FALSE)))</f>
        <v/>
      </c>
      <c r="I14" s="25" t="str">
        <f t="shared" si="0"/>
        <v/>
      </c>
    </row>
    <row r="15" spans="1:9" x14ac:dyDescent="0.25">
      <c r="B15" s="5" t="s">
        <v>56</v>
      </c>
      <c r="C15" s="40"/>
      <c r="D15" s="40"/>
      <c r="E15" s="40"/>
      <c r="F15" s="41"/>
      <c r="G15" s="41"/>
      <c r="H15" s="5" t="str">
        <f>IF(F15="","",(VLOOKUP(F15,admin!$A$2:$B$5,2,FALSE)*VLOOKUP(G15,admin!$A$2:$B$5,2,FALSE)))</f>
        <v/>
      </c>
      <c r="I15" s="25" t="str">
        <f t="shared" si="0"/>
        <v/>
      </c>
    </row>
    <row r="16" spans="1:9" x14ac:dyDescent="0.25">
      <c r="B16" s="5" t="s">
        <v>57</v>
      </c>
      <c r="C16" s="40"/>
      <c r="D16" s="40"/>
      <c r="E16" s="40"/>
      <c r="F16" s="41"/>
      <c r="G16" s="41"/>
      <c r="H16" s="5" t="str">
        <f>IF(F16="","",(VLOOKUP(F16,admin!$A$2:$B$5,2,FALSE)*VLOOKUP(G16,admin!$A$2:$B$5,2,FALSE)))</f>
        <v/>
      </c>
      <c r="I16" s="25" t="str">
        <f t="shared" si="0"/>
        <v/>
      </c>
    </row>
    <row r="17" spans="3:8" x14ac:dyDescent="0.25">
      <c r="G17" s="4"/>
      <c r="H17" s="4"/>
    </row>
    <row r="18" spans="3:8" x14ac:dyDescent="0.25">
      <c r="G18" s="21"/>
      <c r="H18" s="22"/>
    </row>
    <row r="19" spans="3:8" x14ac:dyDescent="0.25">
      <c r="C19" s="3" t="s">
        <v>70</v>
      </c>
      <c r="G19" s="21"/>
      <c r="H19" s="22"/>
    </row>
    <row r="20" spans="3:8" x14ac:dyDescent="0.25">
      <c r="G20" s="21"/>
      <c r="H20" s="22"/>
    </row>
    <row r="21" spans="3:8" x14ac:dyDescent="0.25">
      <c r="G21" s="21"/>
      <c r="H21" s="22"/>
    </row>
  </sheetData>
  <sheetProtection sheet="1" objects="1" scenarios="1"/>
  <phoneticPr fontId="10" type="noConversion"/>
  <conditionalFormatting sqref="H7:H16">
    <cfRule type="cellIs" dxfId="2" priority="1" operator="between">
      <formula>7</formula>
      <formula>16</formula>
    </cfRule>
    <cfRule type="cellIs" dxfId="1" priority="2" operator="between">
      <formula>4</formula>
      <formula>6</formula>
    </cfRule>
    <cfRule type="cellIs" dxfId="0" priority="3" operator="lessThan">
      <formula>4</formula>
    </cfRule>
  </conditionalFormatting>
  <pageMargins left="0.25" right="0.25" top="0.75" bottom="0.75" header="0.3" footer="0.3"/>
  <pageSetup paperSize="9" scale="77" orientation="landscape" r:id="rId1"/>
  <headerFooter>
    <oddHeader>&amp;R&amp;G</oddHeader>
    <oddFooter>&amp;L&amp;"+,Standard"www.affinitas.ch&amp;C&amp;"+,Standard"Affinitas AG | Biberenzelgli 18 | 3210 Kerzers&amp;R&amp;"+,Standard"info@affinitas.ch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B0C3C4-7783-4A3B-9319-4E984BB0CD23}">
          <x14:formula1>
            <xm:f>admin!$A$2:$A$5</xm:f>
          </x14:formula1>
          <xm:sqref>F7:G16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E8C2F-35F9-4237-AA70-8C010FF245E8}">
  <dimension ref="B1:J9"/>
  <sheetViews>
    <sheetView showGridLines="0" showRowColHeaders="0" showRuler="0" zoomScale="175" zoomScaleNormal="175" zoomScalePageLayoutView="160" workbookViewId="0">
      <selection activeCell="D4" sqref="D4"/>
    </sheetView>
  </sheetViews>
  <sheetFormatPr baseColWidth="10" defaultColWidth="10.7109375" defaultRowHeight="15" x14ac:dyDescent="0.25"/>
  <cols>
    <col min="1" max="1" width="5.140625" style="3" customWidth="1"/>
    <col min="2" max="2" width="3.28515625" style="3" customWidth="1"/>
    <col min="3" max="7" width="17.7109375" style="27" customWidth="1"/>
    <col min="8" max="16384" width="10.7109375" style="3"/>
  </cols>
  <sheetData>
    <row r="1" spans="2:10" ht="18.75" x14ac:dyDescent="0.3">
      <c r="E1" s="44" t="s">
        <v>64</v>
      </c>
      <c r="F1" s="44"/>
    </row>
    <row r="2" spans="2:10" x14ac:dyDescent="0.25">
      <c r="E2" s="28"/>
    </row>
    <row r="3" spans="2:10" x14ac:dyDescent="0.25">
      <c r="D3" s="42" t="s">
        <v>65</v>
      </c>
      <c r="E3" s="42"/>
      <c r="F3" s="42"/>
      <c r="G3" s="42"/>
    </row>
    <row r="4" spans="2:10" ht="32.25" customHeight="1" x14ac:dyDescent="0.25">
      <c r="C4" s="29"/>
      <c r="D4" s="31" t="s">
        <v>5</v>
      </c>
      <c r="E4" s="31" t="s">
        <v>6</v>
      </c>
      <c r="F4" s="31" t="s">
        <v>7</v>
      </c>
      <c r="G4" s="31" t="s">
        <v>8</v>
      </c>
    </row>
    <row r="5" spans="2:10" ht="72" customHeight="1" x14ac:dyDescent="0.25">
      <c r="B5" s="43" t="s">
        <v>66</v>
      </c>
      <c r="C5" s="30" t="s">
        <v>8</v>
      </c>
      <c r="D5" s="35">
        <f>'daten für portfolio'!J15</f>
        <v>0</v>
      </c>
      <c r="E5" s="36">
        <f>'daten für portfolio'!J16</f>
        <v>0</v>
      </c>
      <c r="F5" s="36">
        <f>'daten für portfolio'!J17</f>
        <v>0</v>
      </c>
      <c r="G5" s="36">
        <f>'daten für portfolio'!J18</f>
        <v>0</v>
      </c>
    </row>
    <row r="6" spans="2:10" ht="72" customHeight="1" x14ac:dyDescent="0.25">
      <c r="B6" s="43"/>
      <c r="C6" s="30" t="s">
        <v>7</v>
      </c>
      <c r="D6" s="37">
        <f>'daten für portfolio'!J11</f>
        <v>0</v>
      </c>
      <c r="E6" s="35">
        <f>'daten für portfolio'!J12</f>
        <v>1</v>
      </c>
      <c r="F6" s="36">
        <f>'daten für portfolio'!J13</f>
        <v>0</v>
      </c>
      <c r="G6" s="36">
        <f>'daten für portfolio'!J14</f>
        <v>0</v>
      </c>
      <c r="J6" s="34"/>
    </row>
    <row r="7" spans="2:10" ht="72" customHeight="1" x14ac:dyDescent="0.25">
      <c r="B7" s="43"/>
      <c r="C7" s="30" t="s">
        <v>6</v>
      </c>
      <c r="D7" s="37">
        <f>'daten für portfolio'!J7</f>
        <v>0</v>
      </c>
      <c r="E7" s="35">
        <f>'daten für portfolio'!J8</f>
        <v>0</v>
      </c>
      <c r="F7" s="35">
        <f>'daten für portfolio'!J9</f>
        <v>0</v>
      </c>
      <c r="G7" s="36">
        <f>'daten für portfolio'!J10</f>
        <v>0</v>
      </c>
    </row>
    <row r="8" spans="2:10" ht="72" customHeight="1" x14ac:dyDescent="0.25">
      <c r="B8" s="43"/>
      <c r="C8" s="30" t="s">
        <v>5</v>
      </c>
      <c r="D8" s="37">
        <f>'daten für portfolio'!J3</f>
        <v>0</v>
      </c>
      <c r="E8" s="37">
        <f>'daten für portfolio'!J4</f>
        <v>0</v>
      </c>
      <c r="F8" s="37">
        <f>'daten für portfolio'!J5</f>
        <v>0</v>
      </c>
      <c r="G8" s="35">
        <f>'daten für portfolio'!J6</f>
        <v>0</v>
      </c>
    </row>
    <row r="9" spans="2:10" ht="36" customHeight="1" x14ac:dyDescent="0.25"/>
  </sheetData>
  <sheetProtection sheet="1" objects="1" scenarios="1"/>
  <mergeCells count="3">
    <mergeCell ref="D3:G3"/>
    <mergeCell ref="B5:B8"/>
    <mergeCell ref="E1:F1"/>
  </mergeCells>
  <pageMargins left="0.7" right="0.7" top="0.78740157499999996" bottom="0.78740157499999996" header="0.3" footer="0.3"/>
  <pageSetup paperSize="9" orientation="landscape" r:id="rId1"/>
  <headerFooter>
    <oddHeader>&amp;R&amp;G</oddHeader>
    <oddFooter>&amp;L&amp;"+,Standard"www.affinitas.ch&amp;C&amp;"+,Standard"Affinitas AG | Biberenzelgli 18 | 3210 Kerzers&amp;R&amp;"+,Standard"info@affinitas.ch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42261-7899-476C-BB5F-C20C554B2302}">
  <dimension ref="A1:J19"/>
  <sheetViews>
    <sheetView zoomScale="145" zoomScaleNormal="145" workbookViewId="0">
      <selection activeCell="A3" sqref="A3"/>
    </sheetView>
  </sheetViews>
  <sheetFormatPr baseColWidth="10" defaultRowHeight="15" x14ac:dyDescent="0.25"/>
  <cols>
    <col min="4" max="4" width="8.140625" customWidth="1"/>
    <col min="5" max="5" width="7.85546875" customWidth="1"/>
    <col min="7" max="7" width="10.7109375" style="27"/>
    <col min="10" max="10" width="15.5703125" bestFit="1" customWidth="1"/>
  </cols>
  <sheetData>
    <row r="1" spans="1:10" x14ac:dyDescent="0.25">
      <c r="G1" s="32"/>
    </row>
    <row r="2" spans="1:10" x14ac:dyDescent="0.25">
      <c r="A2" s="26" t="s">
        <v>2</v>
      </c>
      <c r="B2" s="26" t="s">
        <v>62</v>
      </c>
      <c r="C2" s="26" t="s">
        <v>63</v>
      </c>
      <c r="D2" s="26" t="s">
        <v>62</v>
      </c>
      <c r="E2" s="26" t="s">
        <v>63</v>
      </c>
      <c r="G2" s="26" t="s">
        <v>67</v>
      </c>
      <c r="H2" s="33"/>
      <c r="I2" s="5" t="s">
        <v>67</v>
      </c>
      <c r="J2" s="5" t="s">
        <v>68</v>
      </c>
    </row>
    <row r="3" spans="1:10" x14ac:dyDescent="0.25">
      <c r="A3" s="5" t="str">
        <f>Risikoliste!B7</f>
        <v>R1</v>
      </c>
      <c r="B3" s="5" t="str">
        <f>Risikoliste!F7</f>
        <v xml:space="preserve">hoch </v>
      </c>
      <c r="C3" s="5" t="str">
        <f>Risikoliste!G7</f>
        <v>mittel</v>
      </c>
      <c r="D3" s="5">
        <f>VLOOKUP(B3,admin!$A$2:$B$5,2,FALSE)</f>
        <v>3</v>
      </c>
      <c r="E3" s="5">
        <f>VLOOKUP(C3,admin!$A$2:$B$5,2,FALSE)</f>
        <v>2</v>
      </c>
      <c r="G3" s="5">
        <f>IF(AND(D3=1,E3=1),1,IF(AND(D3=1,E3=2),2,IF(AND(D3=1,E3=3),3,IF(AND(D3=1,E3=4),4,IF(AND(D3=2,E3=1),5,IF(AND(D3=2,E3=2),6,IF(AND(D3=2,E3=3),7,IF(AND(D3=2,E3=4),8,IF(AND(D3=3,E3=1),9,IF(AND(D3=3,E3=2),10,IF(AND(D3=3,E3=3),11,IF(AND(D3=3,E3=4),12,IF(AND(D3=4,E3=1),13,IF(AND(D3=4,E3=2),14,IF(AND(D3=4,E3=3),15,IF(AND(D3=4,E3=4),16,""))))))))))))))))</f>
        <v>10</v>
      </c>
      <c r="H3" s="1"/>
      <c r="I3" s="5">
        <v>1</v>
      </c>
      <c r="J3" s="5">
        <f>COUNTIF($G$3:$G$12,I3)</f>
        <v>0</v>
      </c>
    </row>
    <row r="4" spans="1:10" x14ac:dyDescent="0.25">
      <c r="A4" s="5" t="str">
        <f>Risikoliste!B8</f>
        <v>R2</v>
      </c>
      <c r="B4" s="5">
        <f>Risikoliste!F8</f>
        <v>0</v>
      </c>
      <c r="C4" s="5">
        <f>Risikoliste!G8</f>
        <v>0</v>
      </c>
      <c r="D4" s="5" t="e">
        <f>VLOOKUP(B4,admin!$A$2:$B$5,2,FALSE)</f>
        <v>#N/A</v>
      </c>
      <c r="E4" s="5" t="e">
        <f>VLOOKUP(C4,admin!$A$2:$B$5,2,FALSE)</f>
        <v>#N/A</v>
      </c>
      <c r="G4" s="5" t="e">
        <f t="shared" ref="G4:G12" si="0">IF(AND(D4=1,E4=1),1,IF(AND(D4=1,E4=2),2,IF(AND(D4=1,E4=3),3,IF(AND(D4=1,E4=4),4,IF(AND(D4=2,E4=1),5,IF(AND(D4=2,E4=2),6,IF(AND(D4=2,E4=3),7,IF(AND(D4=2,E4=4),8,IF(AND(D4=3,E4=1),9,IF(AND(D4=3,E4=2),10,IF(AND(D4=3,E4=3),11,IF(AND(D4=3,E4=4),12,IF(AND(D4=4,E4=1),13,IF(AND(D4=4,E4=2),14,IF(AND(D4=4,E4=3),15,IF(AND(D4=4,E4=4),16,""))))))))))))))))</f>
        <v>#N/A</v>
      </c>
      <c r="H4" s="1"/>
      <c r="I4" s="5">
        <v>2</v>
      </c>
      <c r="J4" s="5">
        <f t="shared" ref="J4:J18" si="1">COUNTIF($G$3:$G$12,I4)</f>
        <v>0</v>
      </c>
    </row>
    <row r="5" spans="1:10" x14ac:dyDescent="0.25">
      <c r="A5" s="5" t="str">
        <f>Risikoliste!B9</f>
        <v>R3</v>
      </c>
      <c r="B5" s="5">
        <f>Risikoliste!F9</f>
        <v>0</v>
      </c>
      <c r="C5" s="5">
        <f>Risikoliste!G9</f>
        <v>0</v>
      </c>
      <c r="D5" s="5" t="e">
        <f>VLOOKUP(B5,admin!$A$2:$B$5,2,FALSE)</f>
        <v>#N/A</v>
      </c>
      <c r="E5" s="5" t="e">
        <f>VLOOKUP(C5,admin!$A$2:$B$5,2,FALSE)</f>
        <v>#N/A</v>
      </c>
      <c r="G5" s="5" t="e">
        <f t="shared" si="0"/>
        <v>#N/A</v>
      </c>
      <c r="H5" s="1"/>
      <c r="I5" s="5">
        <v>3</v>
      </c>
      <c r="J5" s="5">
        <f t="shared" si="1"/>
        <v>0</v>
      </c>
    </row>
    <row r="6" spans="1:10" x14ac:dyDescent="0.25">
      <c r="A6" s="5" t="str">
        <f>Risikoliste!B10</f>
        <v>R4</v>
      </c>
      <c r="B6" s="5">
        <f>Risikoliste!F10</f>
        <v>0</v>
      </c>
      <c r="C6" s="5">
        <f>Risikoliste!G10</f>
        <v>0</v>
      </c>
      <c r="D6" s="5" t="e">
        <f>VLOOKUP(B6,admin!$A$2:$B$5,2,FALSE)</f>
        <v>#N/A</v>
      </c>
      <c r="E6" s="5" t="e">
        <f>VLOOKUP(C6,admin!$A$2:$B$5,2,FALSE)</f>
        <v>#N/A</v>
      </c>
      <c r="G6" s="5" t="e">
        <f t="shared" si="0"/>
        <v>#N/A</v>
      </c>
      <c r="H6" s="1"/>
      <c r="I6" s="5">
        <v>4</v>
      </c>
      <c r="J6" s="5">
        <f t="shared" si="1"/>
        <v>0</v>
      </c>
    </row>
    <row r="7" spans="1:10" x14ac:dyDescent="0.25">
      <c r="A7" s="5" t="str">
        <f>Risikoliste!B11</f>
        <v>R5</v>
      </c>
      <c r="B7" s="5">
        <f>Risikoliste!F11</f>
        <v>0</v>
      </c>
      <c r="C7" s="5">
        <f>Risikoliste!G11</f>
        <v>0</v>
      </c>
      <c r="D7" s="5" t="e">
        <f>VLOOKUP(B7,admin!$A$2:$B$5,2,FALSE)</f>
        <v>#N/A</v>
      </c>
      <c r="E7" s="5" t="e">
        <f>VLOOKUP(C7,admin!$A$2:$B$5,2,FALSE)</f>
        <v>#N/A</v>
      </c>
      <c r="G7" s="5" t="e">
        <f t="shared" si="0"/>
        <v>#N/A</v>
      </c>
      <c r="H7" s="1"/>
      <c r="I7" s="5">
        <v>5</v>
      </c>
      <c r="J7" s="5">
        <f t="shared" si="1"/>
        <v>0</v>
      </c>
    </row>
    <row r="8" spans="1:10" x14ac:dyDescent="0.25">
      <c r="A8" s="5" t="str">
        <f>Risikoliste!B12</f>
        <v>R6</v>
      </c>
      <c r="B8" s="5">
        <f>Risikoliste!F12</f>
        <v>0</v>
      </c>
      <c r="C8" s="5">
        <f>Risikoliste!G12</f>
        <v>0</v>
      </c>
      <c r="D8" s="5" t="e">
        <f>VLOOKUP(B8,admin!$A$2:$B$5,2,FALSE)</f>
        <v>#N/A</v>
      </c>
      <c r="E8" s="5" t="e">
        <f>VLOOKUP(C8,admin!$A$2:$B$5,2,FALSE)</f>
        <v>#N/A</v>
      </c>
      <c r="G8" s="5" t="e">
        <f t="shared" si="0"/>
        <v>#N/A</v>
      </c>
      <c r="H8" s="1"/>
      <c r="I8" s="5">
        <v>6</v>
      </c>
      <c r="J8" s="5">
        <f t="shared" si="1"/>
        <v>0</v>
      </c>
    </row>
    <row r="9" spans="1:10" x14ac:dyDescent="0.25">
      <c r="A9" s="5" t="str">
        <f>Risikoliste!B13</f>
        <v>R7</v>
      </c>
      <c r="B9" s="5">
        <f>Risikoliste!F13</f>
        <v>0</v>
      </c>
      <c r="C9" s="5">
        <f>Risikoliste!G13</f>
        <v>0</v>
      </c>
      <c r="D9" s="5" t="e">
        <f>VLOOKUP(B9,admin!$A$2:$B$5,2,FALSE)</f>
        <v>#N/A</v>
      </c>
      <c r="E9" s="5" t="e">
        <f>VLOOKUP(C9,admin!$A$2:$B$5,2,FALSE)</f>
        <v>#N/A</v>
      </c>
      <c r="G9" s="5" t="e">
        <f t="shared" si="0"/>
        <v>#N/A</v>
      </c>
      <c r="H9" s="1"/>
      <c r="I9" s="5">
        <v>7</v>
      </c>
      <c r="J9" s="5">
        <f t="shared" si="1"/>
        <v>0</v>
      </c>
    </row>
    <row r="10" spans="1:10" x14ac:dyDescent="0.25">
      <c r="A10" s="5" t="str">
        <f>Risikoliste!B14</f>
        <v>R8</v>
      </c>
      <c r="B10" s="5">
        <f>Risikoliste!F14</f>
        <v>0</v>
      </c>
      <c r="C10" s="5">
        <f>Risikoliste!G14</f>
        <v>0</v>
      </c>
      <c r="D10" s="5" t="e">
        <f>VLOOKUP(B10,admin!$A$2:$B$5,2,FALSE)</f>
        <v>#N/A</v>
      </c>
      <c r="E10" s="5" t="e">
        <f>VLOOKUP(C10,admin!$A$2:$B$5,2,FALSE)</f>
        <v>#N/A</v>
      </c>
      <c r="G10" s="5" t="e">
        <f t="shared" si="0"/>
        <v>#N/A</v>
      </c>
      <c r="H10" s="1"/>
      <c r="I10" s="5">
        <v>8</v>
      </c>
      <c r="J10" s="5">
        <f t="shared" si="1"/>
        <v>0</v>
      </c>
    </row>
    <row r="11" spans="1:10" x14ac:dyDescent="0.25">
      <c r="A11" s="5" t="str">
        <f>Risikoliste!B15</f>
        <v>R9</v>
      </c>
      <c r="B11" s="5">
        <f>Risikoliste!F15</f>
        <v>0</v>
      </c>
      <c r="C11" s="5">
        <f>Risikoliste!G15</f>
        <v>0</v>
      </c>
      <c r="D11" s="5" t="e">
        <f>VLOOKUP(B11,admin!$A$2:$B$5,2,FALSE)</f>
        <v>#N/A</v>
      </c>
      <c r="E11" s="5" t="e">
        <f>VLOOKUP(C11,admin!$A$2:$B$5,2,FALSE)</f>
        <v>#N/A</v>
      </c>
      <c r="G11" s="5" t="e">
        <f t="shared" si="0"/>
        <v>#N/A</v>
      </c>
      <c r="H11" s="1"/>
      <c r="I11" s="5">
        <v>9</v>
      </c>
      <c r="J11" s="5">
        <f t="shared" si="1"/>
        <v>0</v>
      </c>
    </row>
    <row r="12" spans="1:10" x14ac:dyDescent="0.25">
      <c r="A12" s="5" t="str">
        <f>Risikoliste!B16</f>
        <v>R10</v>
      </c>
      <c r="B12" s="5">
        <f>Risikoliste!F16</f>
        <v>0</v>
      </c>
      <c r="C12" s="5">
        <f>Risikoliste!G16</f>
        <v>0</v>
      </c>
      <c r="D12" s="5" t="e">
        <f>VLOOKUP(B12,admin!$A$2:$B$5,2,FALSE)</f>
        <v>#N/A</v>
      </c>
      <c r="E12" s="5" t="e">
        <f>VLOOKUP(C12,admin!$A$2:$B$5,2,FALSE)</f>
        <v>#N/A</v>
      </c>
      <c r="G12" s="5" t="e">
        <f t="shared" si="0"/>
        <v>#N/A</v>
      </c>
      <c r="H12" s="1"/>
      <c r="I12" s="5">
        <v>10</v>
      </c>
      <c r="J12" s="5">
        <f t="shared" si="1"/>
        <v>1</v>
      </c>
    </row>
    <row r="13" spans="1:10" x14ac:dyDescent="0.25">
      <c r="H13" s="1"/>
      <c r="I13" s="5">
        <v>11</v>
      </c>
      <c r="J13" s="5">
        <f t="shared" si="1"/>
        <v>0</v>
      </c>
    </row>
    <row r="14" spans="1:10" x14ac:dyDescent="0.25">
      <c r="H14" s="1"/>
      <c r="I14" s="5">
        <v>12</v>
      </c>
      <c r="J14" s="5">
        <f t="shared" si="1"/>
        <v>0</v>
      </c>
    </row>
    <row r="15" spans="1:10" x14ac:dyDescent="0.25">
      <c r="H15" s="1"/>
      <c r="I15" s="5">
        <v>13</v>
      </c>
      <c r="J15" s="5">
        <f t="shared" si="1"/>
        <v>0</v>
      </c>
    </row>
    <row r="16" spans="1:10" x14ac:dyDescent="0.25">
      <c r="H16" s="1"/>
      <c r="I16" s="5">
        <v>14</v>
      </c>
      <c r="J16" s="5">
        <f t="shared" si="1"/>
        <v>0</v>
      </c>
    </row>
    <row r="17" spans="8:10" x14ac:dyDescent="0.25">
      <c r="H17" s="1"/>
      <c r="I17" s="5">
        <v>15</v>
      </c>
      <c r="J17" s="5">
        <f t="shared" si="1"/>
        <v>0</v>
      </c>
    </row>
    <row r="18" spans="8:10" x14ac:dyDescent="0.25">
      <c r="H18" s="1"/>
      <c r="I18" s="5">
        <v>16</v>
      </c>
      <c r="J18" s="5">
        <f t="shared" si="1"/>
        <v>0</v>
      </c>
    </row>
    <row r="19" spans="8:10" x14ac:dyDescent="0.25">
      <c r="H19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3FCF0-089D-4FD6-AD08-E1833C5548F1}">
  <sheetPr>
    <pageSetUpPr fitToPage="1"/>
  </sheetPr>
  <dimension ref="B2:G12"/>
  <sheetViews>
    <sheetView showGridLines="0" showRowColHeaders="0" zoomScale="175" zoomScaleNormal="175" zoomScalePageLayoutView="130" workbookViewId="0">
      <selection activeCell="D21" sqref="D21"/>
    </sheetView>
  </sheetViews>
  <sheetFormatPr baseColWidth="10" defaultColWidth="10.7109375" defaultRowHeight="15" x14ac:dyDescent="0.25"/>
  <cols>
    <col min="1" max="1" width="3.7109375" style="3" customWidth="1"/>
    <col min="2" max="2" width="6.28515625" style="3" customWidth="1"/>
    <col min="3" max="3" width="13.5703125" style="3" bestFit="1" customWidth="1"/>
    <col min="4" max="4" width="22.5703125" style="3" customWidth="1"/>
    <col min="5" max="5" width="38.140625" style="3" customWidth="1"/>
    <col min="6" max="6" width="32" style="3" customWidth="1"/>
    <col min="7" max="7" width="29.140625" style="3" customWidth="1"/>
    <col min="8" max="16384" width="10.7109375" style="3"/>
  </cols>
  <sheetData>
    <row r="2" spans="2:7" ht="18.75" x14ac:dyDescent="0.3">
      <c r="B2" s="38" t="s">
        <v>72</v>
      </c>
    </row>
    <row r="3" spans="2:7" x14ac:dyDescent="0.25">
      <c r="B3" s="4" t="s">
        <v>18</v>
      </c>
    </row>
    <row r="5" spans="2:7" s="14" customFormat="1" ht="28.5" customHeight="1" x14ac:dyDescent="0.25">
      <c r="B5" s="12" t="s">
        <v>1</v>
      </c>
      <c r="C5" s="13" t="s">
        <v>9</v>
      </c>
      <c r="D5" s="13" t="s">
        <v>10</v>
      </c>
      <c r="E5" s="13" t="s">
        <v>16</v>
      </c>
      <c r="F5" s="13" t="s">
        <v>27</v>
      </c>
      <c r="G5" s="13" t="s">
        <v>17</v>
      </c>
    </row>
    <row r="6" spans="2:7" s="8" customFormat="1" ht="33" customHeight="1" x14ac:dyDescent="0.25">
      <c r="B6" s="7">
        <v>1</v>
      </c>
      <c r="C6" s="20" t="s">
        <v>5</v>
      </c>
      <c r="D6" s="15" t="s">
        <v>11</v>
      </c>
      <c r="E6" s="9" t="s">
        <v>21</v>
      </c>
      <c r="F6" s="9" t="s">
        <v>22</v>
      </c>
      <c r="G6" s="9" t="s">
        <v>26</v>
      </c>
    </row>
    <row r="7" spans="2:7" s="8" customFormat="1" ht="33" customHeight="1" x14ac:dyDescent="0.25">
      <c r="B7" s="7">
        <v>2</v>
      </c>
      <c r="C7" s="20" t="s">
        <v>6</v>
      </c>
      <c r="D7" s="15" t="s">
        <v>14</v>
      </c>
      <c r="E7" s="9" t="s">
        <v>20</v>
      </c>
      <c r="F7" s="9" t="s">
        <v>24</v>
      </c>
      <c r="G7" s="10" t="s">
        <v>41</v>
      </c>
    </row>
    <row r="8" spans="2:7" s="8" customFormat="1" ht="33" customHeight="1" x14ac:dyDescent="0.25">
      <c r="B8" s="7">
        <v>3</v>
      </c>
      <c r="C8" s="20" t="s">
        <v>7</v>
      </c>
      <c r="D8" s="15" t="s">
        <v>13</v>
      </c>
      <c r="E8" s="9" t="s">
        <v>19</v>
      </c>
      <c r="F8" s="9" t="s">
        <v>25</v>
      </c>
      <c r="G8" s="10" t="s">
        <v>42</v>
      </c>
    </row>
    <row r="9" spans="2:7" s="8" customFormat="1" ht="33" customHeight="1" x14ac:dyDescent="0.25">
      <c r="B9" s="7">
        <v>4</v>
      </c>
      <c r="C9" s="20" t="s">
        <v>8</v>
      </c>
      <c r="D9" s="15" t="s">
        <v>12</v>
      </c>
      <c r="E9" s="9" t="s">
        <v>15</v>
      </c>
      <c r="F9" s="9" t="s">
        <v>23</v>
      </c>
      <c r="G9" s="10" t="s">
        <v>43</v>
      </c>
    </row>
    <row r="12" spans="2:7" x14ac:dyDescent="0.25">
      <c r="C12" s="3" t="s">
        <v>71</v>
      </c>
      <c r="E12" s="6"/>
    </row>
  </sheetData>
  <sheetProtection sheet="1" objects="1" scenarios="1"/>
  <pageMargins left="0.7" right="0.7" top="0.78740157499999996" bottom="0.78740157499999996" header="0.3" footer="0.3"/>
  <pageSetup paperSize="9" scale="90" orientation="landscape" r:id="rId1"/>
  <headerFooter>
    <oddHeader>&amp;R&amp;G</oddHeader>
    <oddFooter>&amp;L&amp;"+,Standard"www.affinitas.ch&amp;C&amp;"+,Standard"Affinitas AG | Biberenzelgli 18 | 3210 Kerzers&amp;R&amp;"+,Standard"info@affinitas.ch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28F89-E053-44A4-9B48-8D3F6AD6AB44}">
  <sheetPr>
    <pageSetUpPr fitToPage="1"/>
  </sheetPr>
  <dimension ref="B2:G12"/>
  <sheetViews>
    <sheetView showGridLines="0" showRowColHeaders="0" zoomScale="175" zoomScaleNormal="175" zoomScalePageLayoutView="130" workbookViewId="0">
      <selection activeCell="C8" sqref="C8"/>
    </sheetView>
  </sheetViews>
  <sheetFormatPr baseColWidth="10" defaultColWidth="10.7109375" defaultRowHeight="15" x14ac:dyDescent="0.25"/>
  <cols>
    <col min="1" max="1" width="3.7109375" style="3" customWidth="1"/>
    <col min="2" max="2" width="6.28515625" style="3" customWidth="1"/>
    <col min="3" max="3" width="26.85546875" style="3" customWidth="1"/>
    <col min="4" max="4" width="33.5703125" style="3" customWidth="1"/>
    <col min="5" max="5" width="35.5703125" style="3" customWidth="1"/>
    <col min="6" max="6" width="32" style="3" customWidth="1"/>
    <col min="7" max="7" width="29.140625" style="3" customWidth="1"/>
    <col min="8" max="16384" width="10.7109375" style="3"/>
  </cols>
  <sheetData>
    <row r="2" spans="2:7" x14ac:dyDescent="0.25">
      <c r="B2" s="2" t="s">
        <v>39</v>
      </c>
    </row>
    <row r="3" spans="2:7" x14ac:dyDescent="0.25">
      <c r="B3" s="4" t="s">
        <v>29</v>
      </c>
    </row>
    <row r="5" spans="2:7" s="14" customFormat="1" ht="28.5" customHeight="1" x14ac:dyDescent="0.25">
      <c r="B5" s="13" t="s">
        <v>1</v>
      </c>
      <c r="C5" s="13" t="s">
        <v>28</v>
      </c>
      <c r="D5" s="13" t="s">
        <v>30</v>
      </c>
      <c r="E5" s="13" t="s">
        <v>31</v>
      </c>
      <c r="F5" s="3"/>
      <c r="G5" s="3"/>
    </row>
    <row r="6" spans="2:7" s="8" customFormat="1" ht="33" customHeight="1" x14ac:dyDescent="0.25">
      <c r="B6" s="11">
        <v>1</v>
      </c>
      <c r="C6" s="20" t="s">
        <v>5</v>
      </c>
      <c r="D6" s="10" t="s">
        <v>36</v>
      </c>
      <c r="E6" s="10" t="s">
        <v>38</v>
      </c>
      <c r="F6" s="3"/>
      <c r="G6" s="3"/>
    </row>
    <row r="7" spans="2:7" s="8" customFormat="1" ht="33" customHeight="1" x14ac:dyDescent="0.25">
      <c r="B7" s="11">
        <v>2</v>
      </c>
      <c r="C7" s="20" t="s">
        <v>6</v>
      </c>
      <c r="D7" s="10" t="s">
        <v>32</v>
      </c>
      <c r="E7" s="10" t="s">
        <v>37</v>
      </c>
      <c r="F7" s="3"/>
      <c r="G7" s="3"/>
    </row>
    <row r="8" spans="2:7" s="8" customFormat="1" ht="33" customHeight="1" x14ac:dyDescent="0.25">
      <c r="B8" s="11">
        <v>3</v>
      </c>
      <c r="C8" s="20" t="s">
        <v>7</v>
      </c>
      <c r="D8" s="10" t="s">
        <v>33</v>
      </c>
      <c r="E8" s="10" t="s">
        <v>35</v>
      </c>
      <c r="F8" s="3"/>
      <c r="G8" s="3"/>
    </row>
    <row r="9" spans="2:7" s="8" customFormat="1" ht="33" customHeight="1" x14ac:dyDescent="0.25">
      <c r="B9" s="11">
        <v>4</v>
      </c>
      <c r="C9" s="20" t="s">
        <v>8</v>
      </c>
      <c r="D9" s="10" t="s">
        <v>34</v>
      </c>
      <c r="E9" s="10" t="s">
        <v>40</v>
      </c>
      <c r="F9" s="3"/>
      <c r="G9" s="3"/>
    </row>
    <row r="12" spans="2:7" x14ac:dyDescent="0.25">
      <c r="C12" s="3" t="s">
        <v>73</v>
      </c>
      <c r="E12" s="6"/>
    </row>
  </sheetData>
  <sheetProtection sheet="1" objects="1" scenarios="1"/>
  <pageMargins left="0.7" right="0.7" top="0.78740157499999996" bottom="0.78740157499999996" header="0.3" footer="0.3"/>
  <pageSetup paperSize="9" scale="95" orientation="landscape" r:id="rId1"/>
  <headerFooter>
    <oddHeader>&amp;R&amp;G</oddHeader>
    <oddFooter>&amp;L&amp;"+,Standard"www.affinitas.ch&amp;C&amp;"+,Standard"Affinitas AG | Biberenzelgli 18 | 3210 Kerzers&amp;R&amp;"+,Standard"info@affinitas.ch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FB8B-409D-4A27-960C-FDA3BB43933B}">
  <dimension ref="A1:B5"/>
  <sheetViews>
    <sheetView workbookViewId="0">
      <selection activeCell="A2" sqref="A2:A5"/>
    </sheetView>
  </sheetViews>
  <sheetFormatPr baseColWidth="10" defaultRowHeight="15" x14ac:dyDescent="0.25"/>
  <cols>
    <col min="2" max="2" width="10.7109375" style="1"/>
  </cols>
  <sheetData>
    <row r="1" spans="1:2" x14ac:dyDescent="0.25">
      <c r="A1" s="23" t="s">
        <v>59</v>
      </c>
      <c r="B1" s="24" t="s">
        <v>60</v>
      </c>
    </row>
    <row r="2" spans="1:2" x14ac:dyDescent="0.25">
      <c r="A2" s="19" t="s">
        <v>5</v>
      </c>
      <c r="B2" s="24">
        <v>1</v>
      </c>
    </row>
    <row r="3" spans="1:2" x14ac:dyDescent="0.25">
      <c r="A3" s="19" t="s">
        <v>6</v>
      </c>
      <c r="B3" s="24">
        <v>2</v>
      </c>
    </row>
    <row r="4" spans="1:2" x14ac:dyDescent="0.25">
      <c r="A4" s="19" t="s">
        <v>7</v>
      </c>
      <c r="B4" s="24">
        <v>3</v>
      </c>
    </row>
    <row r="5" spans="1:2" x14ac:dyDescent="0.25">
      <c r="A5" s="19" t="s">
        <v>8</v>
      </c>
      <c r="B5" s="24">
        <v>4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EE0C4D4B8C0E46AAEF107AEE325537" ma:contentTypeVersion="10" ma:contentTypeDescription="Ein neues Dokument erstellen." ma:contentTypeScope="" ma:versionID="4fb6ef3d1d174f7b055853a01e55d373">
  <xsd:schema xmlns:xsd="http://www.w3.org/2001/XMLSchema" xmlns:xs="http://www.w3.org/2001/XMLSchema" xmlns:p="http://schemas.microsoft.com/office/2006/metadata/properties" xmlns:ns2="71ce0aae-61ee-44b5-b93c-5c7250fb54e5" xmlns:ns3="d6919a3f-db52-4001-9291-ea3bfc74a155" targetNamespace="http://schemas.microsoft.com/office/2006/metadata/properties" ma:root="true" ma:fieldsID="fc4df5fc433539ffd40eb300f1eb8262" ns2:_="" ns3:_="">
    <xsd:import namespace="71ce0aae-61ee-44b5-b93c-5c7250fb54e5"/>
    <xsd:import namespace="d6919a3f-db52-4001-9291-ea3bfc74a1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e0aae-61ee-44b5-b93c-5c7250fb5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9a3f-db52-4001-9291-ea3bfc74a15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78781A-78DA-42E7-A073-94594F7308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93B686-C540-46F3-8681-29749E1FFA91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68e29aa5-8f87-4c10-9110-d91f9f5f14a0"/>
    <ds:schemaRef ds:uri="http://schemas.microsoft.com/office/2006/documentManagement/types"/>
    <ds:schemaRef ds:uri="http://schemas.microsoft.com/office/infopath/2007/PartnerControls"/>
    <ds:schemaRef ds:uri="087f788f-78e9-47ff-9da4-ee6f28177f70"/>
  </ds:schemaRefs>
</ds:datastoreItem>
</file>

<file path=customXml/itemProps3.xml><?xml version="1.0" encoding="utf-8"?>
<ds:datastoreItem xmlns:ds="http://schemas.openxmlformats.org/officeDocument/2006/customXml" ds:itemID="{3FF04257-11B3-4449-B970-F5FA7A0D53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Risikoliste</vt:lpstr>
      <vt:lpstr>Risikomatrix</vt:lpstr>
      <vt:lpstr>daten für portfolio</vt:lpstr>
      <vt:lpstr>Def. SK</vt:lpstr>
      <vt:lpstr>Def. EW</vt:lpstr>
      <vt:lpstr>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Hess</dc:creator>
  <cp:lastModifiedBy>Martin Hess</cp:lastModifiedBy>
  <cp:lastPrinted>2021-03-09T08:45:39Z</cp:lastPrinted>
  <dcterms:created xsi:type="dcterms:W3CDTF">2020-11-05T08:44:27Z</dcterms:created>
  <dcterms:modified xsi:type="dcterms:W3CDTF">2021-05-18T06:56:31Z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0x010100CFEE0C4D4B8C0E46AAEF107AEE325537</vt:lpwstr>
  </property>
</Properties>
</file>